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840" windowHeight="12600"/>
  </bookViews>
  <sheets>
    <sheet name="EJECUCION BMT" sheetId="1" r:id="rId1"/>
  </sheets>
  <calcPr calcId="145621"/>
</workbook>
</file>

<file path=xl/calcChain.xml><?xml version="1.0" encoding="utf-8"?>
<calcChain xmlns="http://schemas.openxmlformats.org/spreadsheetml/2006/main">
  <c r="H20" i="1" l="1"/>
  <c r="I20" i="1" s="1"/>
  <c r="F20" i="1"/>
  <c r="G20" i="1" s="1"/>
  <c r="D20" i="1"/>
  <c r="E20" i="1" s="1"/>
  <c r="C20" i="1"/>
  <c r="I19" i="1"/>
  <c r="G19" i="1"/>
  <c r="E19" i="1"/>
  <c r="G18" i="1"/>
  <c r="E18" i="1"/>
  <c r="I17" i="1"/>
  <c r="G17" i="1"/>
  <c r="E17" i="1"/>
  <c r="G16" i="1"/>
  <c r="E16" i="1"/>
  <c r="F15" i="1"/>
  <c r="H14" i="1"/>
  <c r="F14" i="1"/>
  <c r="D14" i="1"/>
  <c r="E14" i="1" s="1"/>
  <c r="C14" i="1"/>
  <c r="G14" i="1" s="1"/>
  <c r="G13" i="1"/>
  <c r="E13" i="1"/>
  <c r="G12" i="1"/>
  <c r="E12" i="1"/>
  <c r="G11" i="1"/>
  <c r="E11" i="1"/>
  <c r="H10" i="1"/>
  <c r="H15" i="1" s="1"/>
  <c r="F10" i="1"/>
  <c r="D10" i="1"/>
  <c r="D15" i="1" s="1"/>
  <c r="G9" i="1"/>
  <c r="E9" i="1"/>
  <c r="G8" i="1"/>
  <c r="E8" i="1"/>
  <c r="I7" i="1"/>
  <c r="G7" i="1"/>
  <c r="E7" i="1"/>
  <c r="I6" i="1"/>
  <c r="C6" i="1"/>
  <c r="C10" i="1" s="1"/>
  <c r="I15" i="1" l="1"/>
  <c r="H22" i="1"/>
  <c r="I22" i="1" s="1"/>
  <c r="G10" i="1"/>
  <c r="C15" i="1"/>
  <c r="C22" i="1" s="1"/>
  <c r="D22" i="1"/>
  <c r="E22" i="1" s="1"/>
  <c r="E15" i="1"/>
  <c r="F22" i="1"/>
  <c r="E6" i="1"/>
  <c r="G6" i="1"/>
  <c r="E10" i="1"/>
  <c r="I10" i="1"/>
  <c r="G15" i="1" l="1"/>
  <c r="G22" i="1"/>
</calcChain>
</file>

<file path=xl/comments1.xml><?xml version="1.0" encoding="utf-8"?>
<comments xmlns="http://schemas.openxmlformats.org/spreadsheetml/2006/main">
  <authors>
    <author>Nicol Angely Andrade Parada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</t>
        </r>
      </text>
    </comment>
  </commentList>
</comments>
</file>

<file path=xl/sharedStrings.xml><?xml version="1.0" encoding="utf-8"?>
<sst xmlns="http://schemas.openxmlformats.org/spreadsheetml/2006/main" count="33" uniqueCount="33">
  <si>
    <t>INFORME DE EJECUCION DEL PRESUPUESTO DE GASTOS E INVERSIONES</t>
  </si>
  <si>
    <t xml:space="preserve"> BOGOTA MEJOR PARA TODOS</t>
  </si>
  <si>
    <t>EJECUCION PRESUPUESTAL  - 31 DE ENERO DE 2017</t>
  </si>
  <si>
    <t>PROYECTO DE INVERSIÓN</t>
  </si>
  <si>
    <t xml:space="preserve">PRESUPUESTO  ASIGNADO
2017
</t>
  </si>
  <si>
    <t xml:space="preserve">CDP´S </t>
  </si>
  <si>
    <t>% DE EJEC. CDP</t>
  </si>
  <si>
    <t>COMPROMISOS - RP</t>
  </si>
  <si>
    <t xml:space="preserve">% DE EJEC. 
RP
</t>
  </si>
  <si>
    <t xml:space="preserve">GIROS </t>
  </si>
  <si>
    <t>% 
GIRADO</t>
  </si>
  <si>
    <t>CONCEPTO RP</t>
  </si>
  <si>
    <t>Implementación del Plan Maestro de Movilidad para Bogotá</t>
  </si>
  <si>
    <t>RESOLUCIÓN 013 DEL 27 DE JULIO DE 2016 POLITICA SECTORIAL  - CUMPLIMIENTO DE FALLO - PAGO SENTENCIA ROSS SLENDY MARTINEZ ANGULO</t>
  </si>
  <si>
    <t xml:space="preserve"> Implementación del Plan Distrital de Seguridad Vial</t>
  </si>
  <si>
    <t>ADICION Y PRORROGA OTRO SI NO 10 DEL CONVENIO INTERADMINISTRATIVO NO 008 DE 2008 AUNAR ESFUERZOS TECNICOS ADMINISTRATIVOS Y  FINANCIEROS ENTRE LAS PARTES PARA LA REGULARIZACION PROVISIONALMENTE DE LOS PASOS A NIVEL DE LA VIA FERREA EN AREA URBANA DE LA CIUDAD DE BOGOTA ,CON EL FIN DE GARANTIZAR LA SEGURIDAD  CIUDADANA , LA MOVILIDAD Y CONECTIVIDAD DE LA CIUDAD ,MIENTRAS SE DISPONE DE LA CORRESPONDIENTE SOLUCION A DESNIVEL</t>
  </si>
  <si>
    <t>Tecnologías de Información y Comunicaciones para lograr una movilidad sostenible en Bogotá</t>
  </si>
  <si>
    <t>Articulación regional y planeción integral del transporte</t>
  </si>
  <si>
    <t>SUB. POLÍTICA SECTORIAL</t>
  </si>
  <si>
    <t>Sistema Distrital de Información para la Movilidad</t>
  </si>
  <si>
    <t>Movilidad Transparente y Contra La Corrupción</t>
  </si>
  <si>
    <t xml:space="preserve"> Fortalecimiento Institucional</t>
  </si>
  <si>
    <t>SUB. GESTIÓN CORPORATIVA</t>
  </si>
  <si>
    <t>UNIDAD EJECUTORA 01</t>
  </si>
  <si>
    <t xml:space="preserve"> Apoyo Institucional en convenio con la Policía Nacional</t>
  </si>
  <si>
    <t xml:space="preserve">Servicios para la movilidad eficientes e incluyentes </t>
  </si>
  <si>
    <t>CONTRATAR LA CONSULTORIA ESPECIALIZADA PARA REALIZAR LA ESTRUCTURACIÓN DEL PROCESO DE CONTRATACIÓN A NIVEL TÉCNICO, FINANCIERO Y JURÍDICA PARA ENTREGAR EN CONCESIÓN LA PRESTACIÓN DE LOS SERVICIOS DE PATIOS Y GRÚAS PARA VEHÍCULOS QUE SE INMOVILICEN POR INFRACCIONES A LAS NORMAS DE TRÁNSITO Y TRANSPORTE EN BOGOTÁ</t>
  </si>
  <si>
    <t>Sustanciación de procesos, recaudo y cobro de cartera</t>
  </si>
  <si>
    <t>Gestión y control de tránsito y transporte</t>
  </si>
  <si>
    <t>OTRO SI N° 2  AL CONTRATO 2015-1247 SUSCRITO ENTRE LA SECRETARIA DISTRITAL DE MOVILIDAD Y TRANSPORTE  PLANEACIÓN Y DISEÑO INGENIERIA - TPD S.A.  CUYO OBJETO ES: " FABRICACIÓN, INSTALACIÓN Y MANTENIMIENTO  DE LOS POSTES  PARA EL SISTEMA DE SEMAFORIZACIÓN DE BOGOTA D.C."</t>
  </si>
  <si>
    <t>SUB. SERVICIOS DE LA MOVILIDAD - UNIDAD EJECUTORA 02</t>
  </si>
  <si>
    <t>TOTAL SDM</t>
  </si>
  <si>
    <t>FUENTE: PREDIS - FECHA: 06 DE FEBRERO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</si>
</sst>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,##0,,"/>
    <numFmt numFmtId="166" formatCode="#,###,,"/>
    <numFmt numFmtId="167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/>
    <xf numFmtId="164" fontId="2" fillId="3" borderId="2" xfId="1" applyNumberFormat="1" applyFont="1" applyFill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9" fontId="3" fillId="0" borderId="2" xfId="2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9" fontId="3" fillId="0" borderId="2" xfId="2" applyNumberFormat="1" applyFont="1" applyBorder="1" applyAlignment="1">
      <alignment horizontal="center" vertical="center"/>
    </xf>
    <xf numFmtId="164" fontId="2" fillId="4" borderId="2" xfId="1" applyNumberFormat="1" applyFont="1" applyFill="1" applyBorder="1" applyAlignment="1">
      <alignment horizontal="center" vertical="center"/>
    </xf>
    <xf numFmtId="9" fontId="2" fillId="4" borderId="2" xfId="2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64" fontId="2" fillId="3" borderId="2" xfId="1" applyNumberFormat="1" applyFont="1" applyFill="1" applyBorder="1" applyAlignment="1">
      <alignment horizontal="center" vertical="center"/>
    </xf>
    <xf numFmtId="9" fontId="2" fillId="5" borderId="2" xfId="2" applyFont="1" applyFill="1" applyBorder="1" applyAlignment="1">
      <alignment horizontal="center" vertical="center"/>
    </xf>
    <xf numFmtId="10" fontId="2" fillId="5" borderId="2" xfId="2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vertical="center" wrapText="1"/>
    </xf>
    <xf numFmtId="10" fontId="2" fillId="4" borderId="2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/>
    </xf>
    <xf numFmtId="10" fontId="2" fillId="3" borderId="2" xfId="2" applyNumberFormat="1" applyFont="1" applyFill="1" applyBorder="1" applyAlignment="1">
      <alignment horizontal="center" vertical="center"/>
    </xf>
    <xf numFmtId="164" fontId="3" fillId="0" borderId="0" xfId="0" applyNumberFormat="1" applyFont="1"/>
    <xf numFmtId="167" fontId="3" fillId="0" borderId="0" xfId="2" applyNumberFormat="1" applyFont="1"/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17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4"/>
  <sheetViews>
    <sheetView showGridLines="0" tabSelected="1" zoomScale="70" zoomScaleNormal="70" workbookViewId="0">
      <pane xSplit="1" ySplit="5" topLeftCell="B6" activePane="bottomRight" state="frozen"/>
      <selection activeCell="F27" sqref="F27"/>
      <selection pane="topRight" activeCell="F27" sqref="F27"/>
      <selection pane="bottomLeft" activeCell="F27" sqref="F27"/>
      <selection pane="bottomRight" activeCell="C20" sqref="C20"/>
    </sheetView>
  </sheetViews>
  <sheetFormatPr baseColWidth="10" defaultRowHeight="15" x14ac:dyDescent="0.2"/>
  <cols>
    <col min="1" max="1" width="11.5703125" style="2" bestFit="1" customWidth="1"/>
    <col min="2" max="2" width="47.7109375" style="2" customWidth="1"/>
    <col min="3" max="3" width="22.85546875" style="2" customWidth="1"/>
    <col min="4" max="4" width="23" style="2" customWidth="1"/>
    <col min="5" max="5" width="11.5703125" style="2" customWidth="1"/>
    <col min="6" max="6" width="21.5703125" style="2" customWidth="1"/>
    <col min="7" max="7" width="11.5703125" style="2" bestFit="1" customWidth="1"/>
    <col min="8" max="8" width="22.140625" style="2" customWidth="1"/>
    <col min="9" max="9" width="12.5703125" style="2" customWidth="1"/>
    <col min="10" max="10" width="70.85546875" style="1" hidden="1" customWidth="1"/>
    <col min="11" max="16384" width="11.42578125" style="2"/>
  </cols>
  <sheetData>
    <row r="1" spans="1:10" ht="15.75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</row>
    <row r="2" spans="1:10" ht="15.75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</row>
    <row r="3" spans="1:10" ht="15.75" x14ac:dyDescent="0.25">
      <c r="A3" s="32" t="s">
        <v>2</v>
      </c>
      <c r="B3" s="33"/>
      <c r="C3" s="33"/>
      <c r="D3" s="33"/>
      <c r="E3" s="33"/>
      <c r="F3" s="33"/>
      <c r="G3" s="33"/>
      <c r="H3" s="33"/>
      <c r="I3" s="33"/>
    </row>
    <row r="5" spans="1:10" ht="63" x14ac:dyDescent="0.2">
      <c r="A5" s="30" t="s">
        <v>3</v>
      </c>
      <c r="B5" s="30"/>
      <c r="C5" s="3" t="s">
        <v>4</v>
      </c>
      <c r="D5" s="4" t="s">
        <v>5</v>
      </c>
      <c r="E5" s="5" t="s">
        <v>6</v>
      </c>
      <c r="F5" s="4" t="s">
        <v>7</v>
      </c>
      <c r="G5" s="4" t="s">
        <v>8</v>
      </c>
      <c r="H5" s="4" t="s">
        <v>9</v>
      </c>
      <c r="I5" s="5" t="s">
        <v>10</v>
      </c>
      <c r="J5" s="4" t="s">
        <v>11</v>
      </c>
    </row>
    <row r="6" spans="1:10" ht="43.5" customHeight="1" x14ac:dyDescent="0.2">
      <c r="A6" s="6">
        <v>339</v>
      </c>
      <c r="B6" s="7" t="s">
        <v>12</v>
      </c>
      <c r="C6" s="8">
        <f>69173384000-50000000000</f>
        <v>19173384000</v>
      </c>
      <c r="D6" s="8">
        <v>243400000</v>
      </c>
      <c r="E6" s="9">
        <f t="shared" ref="E6:E20" si="0">+D6/C6</f>
        <v>1.269468133533444E-2</v>
      </c>
      <c r="F6" s="8">
        <v>9400000</v>
      </c>
      <c r="G6" s="9">
        <f t="shared" ref="G6:G20" si="1">+F6/C6</f>
        <v>4.9026296036213529E-4</v>
      </c>
      <c r="H6" s="8">
        <v>9400000</v>
      </c>
      <c r="I6" s="9">
        <f t="shared" ref="I6:I20" si="2">+H6/F6</f>
        <v>1</v>
      </c>
      <c r="J6" s="10" t="s">
        <v>13</v>
      </c>
    </row>
    <row r="7" spans="1:10" ht="43.5" customHeight="1" x14ac:dyDescent="0.2">
      <c r="A7" s="11">
        <v>1004</v>
      </c>
      <c r="B7" s="12" t="s">
        <v>14</v>
      </c>
      <c r="C7" s="8">
        <v>18514000000</v>
      </c>
      <c r="D7" s="8">
        <v>0</v>
      </c>
      <c r="E7" s="9">
        <f t="shared" si="0"/>
        <v>0</v>
      </c>
      <c r="F7" s="8">
        <v>0</v>
      </c>
      <c r="G7" s="9">
        <f t="shared" si="1"/>
        <v>0</v>
      </c>
      <c r="H7" s="8">
        <v>0</v>
      </c>
      <c r="I7" s="9" t="e">
        <f t="shared" si="2"/>
        <v>#DIV/0!</v>
      </c>
      <c r="J7" s="10" t="s">
        <v>15</v>
      </c>
    </row>
    <row r="8" spans="1:10" ht="47.25" customHeight="1" x14ac:dyDescent="0.2">
      <c r="A8" s="11">
        <v>967</v>
      </c>
      <c r="B8" s="12" t="s">
        <v>16</v>
      </c>
      <c r="C8" s="8">
        <v>9781000000</v>
      </c>
      <c r="D8" s="8">
        <v>0</v>
      </c>
      <c r="E8" s="9">
        <f t="shared" si="0"/>
        <v>0</v>
      </c>
      <c r="F8" s="8">
        <v>0</v>
      </c>
      <c r="G8" s="9">
        <f t="shared" si="1"/>
        <v>0</v>
      </c>
      <c r="H8" s="8">
        <v>0</v>
      </c>
      <c r="I8" s="13">
        <v>0</v>
      </c>
      <c r="J8" s="10"/>
    </row>
    <row r="9" spans="1:10" ht="47.25" customHeight="1" x14ac:dyDescent="0.2">
      <c r="A9" s="11">
        <v>1183</v>
      </c>
      <c r="B9" s="12" t="s">
        <v>17</v>
      </c>
      <c r="C9" s="8">
        <v>2972000000</v>
      </c>
      <c r="D9" s="8">
        <v>0</v>
      </c>
      <c r="E9" s="9">
        <f t="shared" si="0"/>
        <v>0</v>
      </c>
      <c r="F9" s="8">
        <v>0</v>
      </c>
      <c r="G9" s="9">
        <f t="shared" si="1"/>
        <v>0</v>
      </c>
      <c r="H9" s="8">
        <v>0</v>
      </c>
      <c r="I9" s="13">
        <v>0</v>
      </c>
      <c r="J9" s="10"/>
    </row>
    <row r="10" spans="1:10" ht="30.75" customHeight="1" x14ac:dyDescent="0.2">
      <c r="A10" s="31" t="s">
        <v>18</v>
      </c>
      <c r="B10" s="31"/>
      <c r="C10" s="14">
        <f>+C9+C8+C7+C6</f>
        <v>50440384000</v>
      </c>
      <c r="D10" s="14">
        <f>+D9+D8+D7+D6</f>
        <v>243400000</v>
      </c>
      <c r="E10" s="15">
        <f t="shared" si="0"/>
        <v>4.8254985529055452E-3</v>
      </c>
      <c r="F10" s="14">
        <f>+F9+F8+F7+F6</f>
        <v>9400000</v>
      </c>
      <c r="G10" s="15">
        <f t="shared" si="1"/>
        <v>1.8635861297170141E-4</v>
      </c>
      <c r="H10" s="14">
        <f>+H9+H8+H7+H6</f>
        <v>9400000</v>
      </c>
      <c r="I10" s="15">
        <f>+H10/F10</f>
        <v>1</v>
      </c>
      <c r="J10" s="10"/>
    </row>
    <row r="11" spans="1:10" ht="33.75" customHeight="1" x14ac:dyDescent="0.2">
      <c r="A11" s="11">
        <v>585</v>
      </c>
      <c r="B11" s="12" t="s">
        <v>19</v>
      </c>
      <c r="C11" s="8">
        <v>3300000000</v>
      </c>
      <c r="D11" s="8">
        <v>62880000</v>
      </c>
      <c r="E11" s="9">
        <f t="shared" si="0"/>
        <v>1.9054545454545456E-2</v>
      </c>
      <c r="F11" s="8">
        <v>62880000</v>
      </c>
      <c r="G11" s="9">
        <f t="shared" si="1"/>
        <v>1.9054545454545456E-2</v>
      </c>
      <c r="H11" s="8">
        <v>0</v>
      </c>
      <c r="I11" s="13">
        <v>0</v>
      </c>
      <c r="J11" s="10"/>
    </row>
    <row r="12" spans="1:10" ht="33.75" customHeight="1" x14ac:dyDescent="0.2">
      <c r="A12" s="11">
        <v>965</v>
      </c>
      <c r="B12" s="12" t="s">
        <v>20</v>
      </c>
      <c r="C12" s="8">
        <v>362000000</v>
      </c>
      <c r="D12" s="8">
        <v>251520000</v>
      </c>
      <c r="E12" s="9">
        <f t="shared" si="0"/>
        <v>0.69480662983425412</v>
      </c>
      <c r="F12" s="8">
        <v>251520000</v>
      </c>
      <c r="G12" s="9">
        <f t="shared" si="1"/>
        <v>0.69480662983425412</v>
      </c>
      <c r="H12" s="8">
        <v>0</v>
      </c>
      <c r="I12" s="13">
        <v>0</v>
      </c>
      <c r="J12" s="10"/>
    </row>
    <row r="13" spans="1:10" ht="33.75" customHeight="1" x14ac:dyDescent="0.25">
      <c r="A13" s="16">
        <v>6094</v>
      </c>
      <c r="B13" s="17" t="s">
        <v>21</v>
      </c>
      <c r="C13" s="8">
        <v>31590000000</v>
      </c>
      <c r="D13" s="8">
        <v>1506372462</v>
      </c>
      <c r="E13" s="9">
        <f t="shared" si="0"/>
        <v>4.7685104843304842E-2</v>
      </c>
      <c r="F13" s="8">
        <v>474626150</v>
      </c>
      <c r="G13" s="9">
        <f t="shared" si="1"/>
        <v>1.5024569484013928E-2</v>
      </c>
      <c r="H13" s="8">
        <v>2868484</v>
      </c>
      <c r="I13" s="13">
        <v>0</v>
      </c>
      <c r="J13" s="10"/>
    </row>
    <row r="14" spans="1:10" ht="29.25" customHeight="1" x14ac:dyDescent="0.2">
      <c r="A14" s="31" t="s">
        <v>22</v>
      </c>
      <c r="B14" s="31"/>
      <c r="C14" s="14">
        <f>+C13+C12+C11</f>
        <v>35252000000</v>
      </c>
      <c r="D14" s="14">
        <f>+D13+D12+D11</f>
        <v>1820772462</v>
      </c>
      <c r="E14" s="15">
        <f t="shared" si="0"/>
        <v>5.1650188982185409E-2</v>
      </c>
      <c r="F14" s="14">
        <f>+F13+F12+F11</f>
        <v>789026150</v>
      </c>
      <c r="G14" s="15">
        <f t="shared" si="1"/>
        <v>2.2382450641098377E-2</v>
      </c>
      <c r="H14" s="14">
        <f>+H13+H12+H11</f>
        <v>2868484</v>
      </c>
      <c r="I14" s="15">
        <v>0</v>
      </c>
      <c r="J14" s="10"/>
    </row>
    <row r="15" spans="1:10" ht="32.25" customHeight="1" x14ac:dyDescent="0.25">
      <c r="A15" s="30" t="s">
        <v>23</v>
      </c>
      <c r="B15" s="30"/>
      <c r="C15" s="18">
        <f>+C10+C14</f>
        <v>85692384000</v>
      </c>
      <c r="D15" s="18">
        <f>+D10+D14</f>
        <v>2064172462</v>
      </c>
      <c r="E15" s="19">
        <f t="shared" si="0"/>
        <v>2.4088167065115147E-2</v>
      </c>
      <c r="F15" s="18">
        <f>+F10+F14</f>
        <v>798426150</v>
      </c>
      <c r="G15" s="20">
        <f t="shared" si="1"/>
        <v>9.3173525199158891E-3</v>
      </c>
      <c r="H15" s="18">
        <f>+H10+H14</f>
        <v>12268484</v>
      </c>
      <c r="I15" s="19">
        <f>+H15/F15</f>
        <v>1.5365834398084281E-2</v>
      </c>
      <c r="J15" s="10"/>
    </row>
    <row r="16" spans="1:10" ht="33.75" customHeight="1" x14ac:dyDescent="0.2">
      <c r="A16" s="11">
        <v>6219</v>
      </c>
      <c r="B16" s="21" t="s">
        <v>24</v>
      </c>
      <c r="C16" s="8">
        <v>20483000000</v>
      </c>
      <c r="D16" s="8">
        <v>2155680000</v>
      </c>
      <c r="E16" s="9">
        <f t="shared" si="0"/>
        <v>0.10524239613337889</v>
      </c>
      <c r="F16" s="8">
        <v>0</v>
      </c>
      <c r="G16" s="9">
        <f t="shared" si="1"/>
        <v>0</v>
      </c>
      <c r="H16" s="8">
        <v>0</v>
      </c>
      <c r="I16" s="9">
        <v>0</v>
      </c>
      <c r="J16" s="10"/>
    </row>
    <row r="17" spans="1:10" ht="42" customHeight="1" x14ac:dyDescent="0.2">
      <c r="A17" s="11">
        <v>1044</v>
      </c>
      <c r="B17" s="21" t="s">
        <v>25</v>
      </c>
      <c r="C17" s="8">
        <v>65219479000</v>
      </c>
      <c r="D17" s="8">
        <v>3305159248</v>
      </c>
      <c r="E17" s="9">
        <f t="shared" si="0"/>
        <v>5.0677486215429599E-2</v>
      </c>
      <c r="F17" s="8">
        <v>0</v>
      </c>
      <c r="G17" s="9">
        <f t="shared" si="1"/>
        <v>0</v>
      </c>
      <c r="H17" s="8">
        <v>0</v>
      </c>
      <c r="I17" s="9" t="e">
        <f t="shared" si="2"/>
        <v>#DIV/0!</v>
      </c>
      <c r="J17" s="10" t="s">
        <v>26</v>
      </c>
    </row>
    <row r="18" spans="1:10" ht="30" x14ac:dyDescent="0.2">
      <c r="A18" s="11">
        <v>7132</v>
      </c>
      <c r="B18" s="21" t="s">
        <v>27</v>
      </c>
      <c r="C18" s="8">
        <v>26380650000</v>
      </c>
      <c r="D18" s="8">
        <v>0</v>
      </c>
      <c r="E18" s="9">
        <f t="shared" si="0"/>
        <v>0</v>
      </c>
      <c r="F18" s="8">
        <v>0</v>
      </c>
      <c r="G18" s="9">
        <f t="shared" si="1"/>
        <v>0</v>
      </c>
      <c r="H18" s="8">
        <v>0</v>
      </c>
      <c r="I18" s="9">
        <v>0</v>
      </c>
      <c r="J18" s="10"/>
    </row>
    <row r="19" spans="1:10" ht="37.5" customHeight="1" x14ac:dyDescent="0.2">
      <c r="A19" s="11">
        <v>1032</v>
      </c>
      <c r="B19" s="22" t="s">
        <v>28</v>
      </c>
      <c r="C19" s="8">
        <v>152217506000</v>
      </c>
      <c r="D19" s="8">
        <v>18101442931</v>
      </c>
      <c r="E19" s="9">
        <f t="shared" si="0"/>
        <v>0.11891827298103282</v>
      </c>
      <c r="F19" s="8">
        <v>3023359462</v>
      </c>
      <c r="G19" s="9">
        <f t="shared" si="1"/>
        <v>1.9862100893966821E-2</v>
      </c>
      <c r="H19" s="8">
        <v>9255133</v>
      </c>
      <c r="I19" s="9">
        <f>+H19/F19</f>
        <v>3.0612082738840402E-3</v>
      </c>
      <c r="J19" s="10" t="s">
        <v>29</v>
      </c>
    </row>
    <row r="20" spans="1:10" ht="32.25" customHeight="1" x14ac:dyDescent="0.25">
      <c r="A20" s="31" t="s">
        <v>30</v>
      </c>
      <c r="B20" s="31"/>
      <c r="C20" s="14">
        <f>SUM(C16:C19)</f>
        <v>264300635000</v>
      </c>
      <c r="D20" s="14">
        <f>SUM(D16:D19)</f>
        <v>23562282179</v>
      </c>
      <c r="E20" s="15">
        <f t="shared" si="0"/>
        <v>8.9149548123484454E-2</v>
      </c>
      <c r="F20" s="14">
        <f>SUM(F16:F19)</f>
        <v>3023359462</v>
      </c>
      <c r="G20" s="23">
        <f t="shared" si="1"/>
        <v>1.1439092690791302E-2</v>
      </c>
      <c r="H20" s="14">
        <f>SUM(H16:H19)</f>
        <v>9255133</v>
      </c>
      <c r="I20" s="15">
        <f t="shared" si="2"/>
        <v>3.0612082738840402E-3</v>
      </c>
      <c r="J20" s="10"/>
    </row>
    <row r="21" spans="1:10" ht="15.75" x14ac:dyDescent="0.25">
      <c r="A21" s="24"/>
      <c r="B21" s="25"/>
      <c r="C21" s="26"/>
    </row>
    <row r="22" spans="1:10" ht="20.25" customHeight="1" x14ac:dyDescent="0.25">
      <c r="A22" s="30" t="s">
        <v>31</v>
      </c>
      <c r="B22" s="30"/>
      <c r="C22" s="18">
        <f>+C15+C20</f>
        <v>349993019000</v>
      </c>
      <c r="D22" s="18">
        <f>+D15+D20</f>
        <v>25626454641</v>
      </c>
      <c r="E22" s="27">
        <f>+D22/C22</f>
        <v>7.3219902254678976E-2</v>
      </c>
      <c r="F22" s="18">
        <f>+F15+F20</f>
        <v>3821785612</v>
      </c>
      <c r="G22" s="20">
        <f>F22/C22</f>
        <v>1.0919605262183815E-2</v>
      </c>
      <c r="H22" s="18">
        <f>+H15+H20</f>
        <v>21523617</v>
      </c>
      <c r="I22" s="27">
        <f>+H22/F22</f>
        <v>5.6318221860530678E-3</v>
      </c>
    </row>
    <row r="23" spans="1:10" ht="15.75" x14ac:dyDescent="0.25">
      <c r="A23" s="2" t="s">
        <v>32</v>
      </c>
      <c r="C23" s="28"/>
      <c r="I23" s="29"/>
    </row>
    <row r="24" spans="1:10" ht="15.75" x14ac:dyDescent="0.25">
      <c r="D24" s="28"/>
    </row>
  </sheetData>
  <mergeCells count="9">
    <mergeCell ref="A15:B15"/>
    <mergeCell ref="A20:B20"/>
    <mergeCell ref="A22:B22"/>
    <mergeCell ref="A1:I1"/>
    <mergeCell ref="A2:I2"/>
    <mergeCell ref="A3:I3"/>
    <mergeCell ref="A5:B5"/>
    <mergeCell ref="A10:B10"/>
    <mergeCell ref="A14:B14"/>
  </mergeCells>
  <pageMargins left="0.7" right="0.7" top="0.75" bottom="0.75" header="0.3" footer="0.3"/>
  <pageSetup scale="4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BMT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 Angely Andrade Parada</dc:creator>
  <cp:lastModifiedBy>Jaime Daniel Arias Guarin</cp:lastModifiedBy>
  <dcterms:created xsi:type="dcterms:W3CDTF">2017-02-07T20:48:32Z</dcterms:created>
  <dcterms:modified xsi:type="dcterms:W3CDTF">2017-02-09T14:20:58Z</dcterms:modified>
</cp:coreProperties>
</file>