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Nandrade\Documents\OAP 2018\PUBLICAR WEB\"/>
    </mc:Choice>
  </mc:AlternateContent>
  <bookViews>
    <workbookView xWindow="0" yWindow="0" windowWidth="14280" windowHeight="12120"/>
  </bookViews>
  <sheets>
    <sheet name="EJECUCION BMT " sheetId="6" r:id="rId1"/>
  </sheets>
  <definedNames>
    <definedName name="_xlnm._FilterDatabase" localSheetId="0" hidden="1">'EJECUCION BMT '!$A$5:$M$20</definedName>
  </definedNames>
  <calcPr calcId="162913"/>
</workbook>
</file>

<file path=xl/calcChain.xml><?xml version="1.0" encoding="utf-8"?>
<calcChain xmlns="http://schemas.openxmlformats.org/spreadsheetml/2006/main">
  <c r="H14" i="6" l="1"/>
  <c r="H10" i="6"/>
  <c r="H15" i="6" l="1"/>
  <c r="E19" i="6"/>
  <c r="C17" i="6" l="1"/>
  <c r="C20" i="6" s="1"/>
  <c r="C13" i="6"/>
  <c r="C14" i="6" s="1"/>
  <c r="C9" i="6"/>
  <c r="C10" i="6" s="1"/>
  <c r="C15" i="6" s="1"/>
  <c r="C8" i="6"/>
  <c r="C7" i="6"/>
  <c r="C22" i="6" l="1"/>
  <c r="G7" i="6"/>
  <c r="E18" i="6" l="1"/>
  <c r="G18" i="6" l="1"/>
  <c r="H20" i="6" l="1"/>
  <c r="F20" i="6"/>
  <c r="D20" i="6"/>
  <c r="I19" i="6"/>
  <c r="G19" i="6"/>
  <c r="I18" i="6"/>
  <c r="I17" i="6"/>
  <c r="G17" i="6"/>
  <c r="E17" i="6"/>
  <c r="I16" i="6"/>
  <c r="G16" i="6"/>
  <c r="E16" i="6"/>
  <c r="F14" i="6"/>
  <c r="D14" i="6"/>
  <c r="I13" i="6"/>
  <c r="G13" i="6"/>
  <c r="E13" i="6"/>
  <c r="I12" i="6"/>
  <c r="G12" i="6"/>
  <c r="E12" i="6"/>
  <c r="I11" i="6"/>
  <c r="G11" i="6"/>
  <c r="E11" i="6"/>
  <c r="F10" i="6"/>
  <c r="D10" i="6"/>
  <c r="I9" i="6"/>
  <c r="G9" i="6"/>
  <c r="E9" i="6"/>
  <c r="I8" i="6"/>
  <c r="G8" i="6"/>
  <c r="E8" i="6"/>
  <c r="I7" i="6"/>
  <c r="E7" i="6"/>
  <c r="I6" i="6"/>
  <c r="G6" i="6"/>
  <c r="E6" i="6"/>
  <c r="E20" i="6" l="1"/>
  <c r="G20" i="6"/>
  <c r="G14" i="6"/>
  <c r="E14" i="6"/>
  <c r="I20" i="6"/>
  <c r="H22" i="6"/>
  <c r="I14" i="6"/>
  <c r="F15" i="6"/>
  <c r="D15" i="6"/>
  <c r="D22" i="6" s="1"/>
  <c r="I10" i="6"/>
  <c r="E10" i="6"/>
  <c r="G10" i="6"/>
  <c r="G15" i="6" l="1"/>
  <c r="E22" i="6"/>
  <c r="E15" i="6"/>
  <c r="I15" i="6"/>
  <c r="F22" i="6"/>
  <c r="G22" i="6" s="1"/>
  <c r="I22" i="6" l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<sst xmlns="http://schemas.openxmlformats.org/spreadsheetml/2006/main" count="33" uniqueCount="33">
  <si>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</si>
  <si>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</si>
  <si>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</si>
  <si>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</si>
  <si>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</si>
  <si>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</si>
  <si>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</si>
  <si>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</si>
  <si>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</si>
  <si>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</si>
  <si>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</si>
  <si>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</si>
  <si>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</si>
  <si>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</si>
  <si>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</si>
  <si>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</si>
  <si>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</si>
  <si>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</si>
  <si>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</si>
  <si>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</si>
  <si>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</si>
  <si>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CONCEPTO RP</t>
  </si>
  <si>
    <t>RESOLUCIÓN 013 DEL 27 DE JULIO DE 2016 POLITICA SECTORIAL  - CUMPLIMIENTO DE FALLO - PAGO SENTENCIA ROSS SLENDY MARTINEZ ANGULO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</si>
  <si>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</si>
  <si>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</si>
  <si>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</si>
  <si>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 xml:space="preserve"> BOGOTA MEJOR PARA TODOS</t>
  </si>
  <si>
    <t xml:space="preserve">PRESUPUESTO  ASIGNADO
2017
</t>
  </si>
  <si>
    <t>Articulación regional y planeación integral del transporte</t>
  </si>
  <si>
    <t>UNIDAD EJECUTORA 02</t>
  </si>
  <si>
    <t>FUENTE: PREDIS - FECHA: 02 DE ENERO DE 2018 -  8:10 a.m.</t>
  </si>
  <si>
    <t>EJECUCIÓN PRESUPUESTAL - 31 DE DICIEMBRE DE 2017</t>
  </si>
  <si>
    <t>INFORME DE EJECUCIÓN DEL PRESUPUESTO DE GASTOS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</si>
</sst>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#,##0,,"/>
    <numFmt numFmtId="166" formatCode="#,###,,"/>
    <numFmt numFmtId="167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5" fillId="5" borderId="1" xfId="2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1" fontId="4" fillId="0" borderId="0" xfId="4" applyFont="1" applyAlignment="1">
      <alignment horizontal="center"/>
    </xf>
    <xf numFmtId="167" fontId="4" fillId="0" borderId="0" xfId="2" applyNumberFormat="1" applyFont="1" applyAlignment="1">
      <alignment horizontal="center"/>
    </xf>
    <xf numFmtId="9" fontId="5" fillId="2" borderId="1" xfId="1" applyNumberFormat="1" applyFont="1" applyFill="1" applyBorder="1" applyAlignment="1">
      <alignment horizontal="center" vertical="center" wrapText="1"/>
    </xf>
    <xf numFmtId="9" fontId="6" fillId="0" borderId="1" xfId="2" applyNumberFormat="1" applyFont="1" applyBorder="1" applyAlignment="1">
      <alignment horizontal="center" vertical="center"/>
    </xf>
    <xf numFmtId="9" fontId="7" fillId="5" borderId="1" xfId="2" applyNumberFormat="1" applyFont="1" applyFill="1" applyBorder="1" applyAlignment="1">
      <alignment horizontal="center" vertical="center"/>
    </xf>
    <xf numFmtId="9" fontId="7" fillId="4" borderId="1" xfId="2" applyNumberFormat="1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9" fontId="7" fillId="2" borderId="1" xfId="2" applyNumberFormat="1" applyFont="1" applyFill="1" applyBorder="1" applyAlignment="1">
      <alignment horizontal="center" vertical="center"/>
    </xf>
    <xf numFmtId="9" fontId="4" fillId="0" borderId="0" xfId="0" applyNumberFormat="1" applyFont="1"/>
    <xf numFmtId="3" fontId="5" fillId="2" borderId="1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5" fillId="5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/>
    </xf>
    <xf numFmtId="3" fontId="4" fillId="3" borderId="0" xfId="4" applyNumberFormat="1" applyFont="1" applyFill="1" applyBorder="1" applyAlignment="1">
      <alignment horizontal="center" vertical="center"/>
    </xf>
    <xf numFmtId="3" fontId="4" fillId="0" borderId="0" xfId="4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17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3"/>
  <sheetViews>
    <sheetView showGridLines="0" tabSelected="1" zoomScale="85" zoomScaleNormal="85" zoomScaleSheetLayoutView="85" workbookViewId="0">
      <pane ySplit="5" topLeftCell="A6" activePane="bottomLeft" state="frozen"/>
      <selection pane="bottomLeft" activeCell="A2" sqref="A2:I2"/>
    </sheetView>
  </sheetViews>
  <sheetFormatPr baseColWidth="10" defaultRowHeight="14.25" x14ac:dyDescent="0.2"/>
  <cols>
    <col min="1" max="1" width="5.85546875" style="2" customWidth="1"/>
    <col min="2" max="2" width="33.28515625" style="16" customWidth="1"/>
    <col min="3" max="4" width="16.28515625" style="31" customWidth="1"/>
    <col min="5" max="5" width="14.42578125" style="23" customWidth="1"/>
    <col min="6" max="6" width="17" style="31" customWidth="1"/>
    <col min="7" max="7" width="14.140625" style="23" customWidth="1"/>
    <col min="8" max="8" width="16.28515625" style="31" customWidth="1"/>
    <col min="9" max="9" width="14.28515625" style="16" customWidth="1"/>
    <col min="10" max="10" width="41.5703125" style="1" hidden="1" customWidth="1"/>
    <col min="11" max="11" width="40.5703125" style="2" customWidth="1"/>
    <col min="12" max="12" width="20.5703125" style="2" customWidth="1"/>
    <col min="13" max="13" width="17" style="2" customWidth="1"/>
    <col min="14" max="16384" width="11.42578125" style="2"/>
  </cols>
  <sheetData>
    <row r="1" spans="1:13" ht="12.75" x14ac:dyDescent="0.2">
      <c r="A1" s="34" t="s">
        <v>32</v>
      </c>
      <c r="B1" s="35"/>
      <c r="C1" s="35"/>
      <c r="D1" s="35"/>
      <c r="E1" s="35"/>
      <c r="F1" s="35"/>
      <c r="G1" s="35"/>
      <c r="H1" s="35"/>
      <c r="I1" s="35"/>
    </row>
    <row r="2" spans="1:13" ht="12.75" x14ac:dyDescent="0.2">
      <c r="A2" s="34" t="s">
        <v>26</v>
      </c>
      <c r="B2" s="35"/>
      <c r="C2" s="35"/>
      <c r="D2" s="35"/>
      <c r="E2" s="35"/>
      <c r="F2" s="35"/>
      <c r="G2" s="35"/>
      <c r="H2" s="35"/>
      <c r="I2" s="35"/>
    </row>
    <row r="3" spans="1:13" ht="12.75" x14ac:dyDescent="0.2">
      <c r="A3" s="34" t="s">
        <v>31</v>
      </c>
      <c r="B3" s="35"/>
      <c r="C3" s="35"/>
      <c r="D3" s="35"/>
      <c r="E3" s="35"/>
      <c r="F3" s="35"/>
      <c r="G3" s="35"/>
      <c r="H3" s="35"/>
      <c r="I3" s="35"/>
    </row>
    <row r="5" spans="1:13" ht="57" customHeight="1" x14ac:dyDescent="0.2">
      <c r="A5" s="32" t="s">
        <v>0</v>
      </c>
      <c r="B5" s="32"/>
      <c r="C5" s="26" t="s">
        <v>27</v>
      </c>
      <c r="D5" s="26" t="s">
        <v>2</v>
      </c>
      <c r="E5" s="19" t="s">
        <v>3</v>
      </c>
      <c r="F5" s="26" t="s">
        <v>4</v>
      </c>
      <c r="G5" s="19" t="s">
        <v>5</v>
      </c>
      <c r="H5" s="26" t="s">
        <v>6</v>
      </c>
      <c r="I5" s="3" t="s">
        <v>7</v>
      </c>
      <c r="J5" s="4" t="s">
        <v>21</v>
      </c>
    </row>
    <row r="6" spans="1:13" ht="35.25" customHeight="1" x14ac:dyDescent="0.2">
      <c r="A6" s="5">
        <v>339</v>
      </c>
      <c r="B6" s="6" t="s">
        <v>20</v>
      </c>
      <c r="C6" s="27">
        <v>21553806799</v>
      </c>
      <c r="D6" s="27">
        <v>20171194297</v>
      </c>
      <c r="E6" s="20">
        <f>+D6/C6</f>
        <v>0.9358529787849752</v>
      </c>
      <c r="F6" s="27">
        <v>20171194297</v>
      </c>
      <c r="G6" s="20">
        <f t="shared" ref="G6:G20" si="0">+F6/C6</f>
        <v>0.9358529787849752</v>
      </c>
      <c r="H6" s="27">
        <v>5782289661</v>
      </c>
      <c r="I6" s="7">
        <f t="shared" ref="I6:I20" si="1">+H6/F6</f>
        <v>0.2866607487817408</v>
      </c>
      <c r="J6" s="8" t="s">
        <v>22</v>
      </c>
      <c r="M6" s="9"/>
    </row>
    <row r="7" spans="1:13" ht="35.25" customHeight="1" x14ac:dyDescent="0.2">
      <c r="A7" s="10">
        <v>1004</v>
      </c>
      <c r="B7" s="11" t="s">
        <v>11</v>
      </c>
      <c r="C7" s="27">
        <f>15832764066-141111589</f>
        <v>15691652477</v>
      </c>
      <c r="D7" s="27">
        <v>15428686647</v>
      </c>
      <c r="E7" s="20">
        <f t="shared" ref="E7:E19" si="2">+D7/C7</f>
        <v>0.98324167385267791</v>
      </c>
      <c r="F7" s="27">
        <v>15428686647</v>
      </c>
      <c r="G7" s="20">
        <f>+F7/C7</f>
        <v>0.98324167385267791</v>
      </c>
      <c r="H7" s="27">
        <v>5520040912</v>
      </c>
      <c r="I7" s="7">
        <f t="shared" si="1"/>
        <v>0.35777775764687875</v>
      </c>
      <c r="J7" s="8" t="s">
        <v>23</v>
      </c>
    </row>
    <row r="8" spans="1:13" ht="35.25" customHeight="1" x14ac:dyDescent="0.2">
      <c r="A8" s="10">
        <v>967</v>
      </c>
      <c r="B8" s="11" t="s">
        <v>12</v>
      </c>
      <c r="C8" s="27">
        <f>9781000000-565119730</f>
        <v>9215880270</v>
      </c>
      <c r="D8" s="27">
        <v>8535912060</v>
      </c>
      <c r="E8" s="20">
        <f t="shared" si="2"/>
        <v>0.9262177686689933</v>
      </c>
      <c r="F8" s="27">
        <v>8535912060</v>
      </c>
      <c r="G8" s="20">
        <f t="shared" si="0"/>
        <v>0.9262177686689933</v>
      </c>
      <c r="H8" s="27">
        <v>2203773830</v>
      </c>
      <c r="I8" s="7">
        <f t="shared" si="1"/>
        <v>0.25817672610839904</v>
      </c>
      <c r="J8" s="8"/>
      <c r="M8" s="9"/>
    </row>
    <row r="9" spans="1:13" ht="35.25" customHeight="1" x14ac:dyDescent="0.2">
      <c r="A9" s="10">
        <v>1183</v>
      </c>
      <c r="B9" s="11" t="s">
        <v>28</v>
      </c>
      <c r="C9" s="27">
        <f>2972000000-74286480</f>
        <v>2897713520</v>
      </c>
      <c r="D9" s="27">
        <v>2897713520</v>
      </c>
      <c r="E9" s="20">
        <f t="shared" si="2"/>
        <v>1</v>
      </c>
      <c r="F9" s="27">
        <v>2897713520</v>
      </c>
      <c r="G9" s="20">
        <f t="shared" si="0"/>
        <v>1</v>
      </c>
      <c r="H9" s="27">
        <v>254461523</v>
      </c>
      <c r="I9" s="7">
        <f t="shared" si="1"/>
        <v>8.7814589414622321E-2</v>
      </c>
      <c r="J9" s="8"/>
    </row>
    <row r="10" spans="1:13" ht="35.25" customHeight="1" x14ac:dyDescent="0.2">
      <c r="A10" s="33" t="s">
        <v>8</v>
      </c>
      <c r="B10" s="33"/>
      <c r="C10" s="28">
        <f>+C9+C8+C7+C6</f>
        <v>49359053066</v>
      </c>
      <c r="D10" s="28">
        <f>+D9+D8+D7+D6</f>
        <v>47033506524</v>
      </c>
      <c r="E10" s="21">
        <f t="shared" si="2"/>
        <v>0.9528851062257937</v>
      </c>
      <c r="F10" s="28">
        <f>+F9+F8+F7+F6</f>
        <v>47033506524</v>
      </c>
      <c r="G10" s="21">
        <f t="shared" si="0"/>
        <v>0.9528851062257937</v>
      </c>
      <c r="H10" s="28">
        <f>+H9+H8+H7+H6</f>
        <v>13760565926</v>
      </c>
      <c r="I10" s="12">
        <f t="shared" si="1"/>
        <v>0.29256942428858318</v>
      </c>
      <c r="J10" s="8"/>
    </row>
    <row r="11" spans="1:13" ht="35.25" customHeight="1" x14ac:dyDescent="0.2">
      <c r="A11" s="10">
        <v>585</v>
      </c>
      <c r="B11" s="11" t="s">
        <v>18</v>
      </c>
      <c r="C11" s="27">
        <v>3300000000</v>
      </c>
      <c r="D11" s="27">
        <v>3299015674</v>
      </c>
      <c r="E11" s="20">
        <f t="shared" si="2"/>
        <v>0.99970171939393937</v>
      </c>
      <c r="F11" s="27">
        <v>3299015674</v>
      </c>
      <c r="G11" s="20">
        <f t="shared" si="0"/>
        <v>0.99970171939393937</v>
      </c>
      <c r="H11" s="27">
        <v>1037988531</v>
      </c>
      <c r="I11" s="7">
        <f t="shared" si="1"/>
        <v>0.31463582885662883</v>
      </c>
      <c r="J11" s="8"/>
    </row>
    <row r="12" spans="1:13" ht="35.25" customHeight="1" x14ac:dyDescent="0.2">
      <c r="A12" s="10">
        <v>965</v>
      </c>
      <c r="B12" s="11" t="s">
        <v>19</v>
      </c>
      <c r="C12" s="27">
        <v>362000000</v>
      </c>
      <c r="D12" s="27">
        <v>362000000</v>
      </c>
      <c r="E12" s="20">
        <f t="shared" si="2"/>
        <v>1</v>
      </c>
      <c r="F12" s="27">
        <v>362000000</v>
      </c>
      <c r="G12" s="20">
        <f t="shared" si="0"/>
        <v>1</v>
      </c>
      <c r="H12" s="27">
        <v>273723410</v>
      </c>
      <c r="I12" s="7">
        <f t="shared" si="1"/>
        <v>0.75614201657458568</v>
      </c>
      <c r="J12" s="8"/>
      <c r="L12" s="25"/>
    </row>
    <row r="13" spans="1:13" ht="35.25" customHeight="1" x14ac:dyDescent="0.2">
      <c r="A13" s="10">
        <v>6094</v>
      </c>
      <c r="B13" s="10" t="s">
        <v>13</v>
      </c>
      <c r="C13" s="27">
        <f>31590000000-4700000000</f>
        <v>26890000000</v>
      </c>
      <c r="D13" s="27">
        <v>26432608675</v>
      </c>
      <c r="E13" s="20">
        <f>+D13/C13</f>
        <v>0.98299028170323544</v>
      </c>
      <c r="F13" s="27">
        <v>26432608675</v>
      </c>
      <c r="G13" s="20">
        <f t="shared" si="0"/>
        <v>0.98299028170323544</v>
      </c>
      <c r="H13" s="27">
        <v>8209927638</v>
      </c>
      <c r="I13" s="7">
        <f t="shared" si="1"/>
        <v>0.31059846339589486</v>
      </c>
      <c r="J13" s="8"/>
    </row>
    <row r="14" spans="1:13" ht="35.25" customHeight="1" x14ac:dyDescent="0.2">
      <c r="A14" s="33" t="s">
        <v>9</v>
      </c>
      <c r="B14" s="33"/>
      <c r="C14" s="28">
        <f>+C13+C12+C11</f>
        <v>30552000000</v>
      </c>
      <c r="D14" s="28">
        <f>+D13+D12+D11</f>
        <v>30093624349</v>
      </c>
      <c r="E14" s="21">
        <f t="shared" si="2"/>
        <v>0.98499686923932972</v>
      </c>
      <c r="F14" s="28">
        <f>+F13+F12+F11</f>
        <v>30093624349</v>
      </c>
      <c r="G14" s="21">
        <f t="shared" si="0"/>
        <v>0.98499686923932972</v>
      </c>
      <c r="H14" s="28">
        <f>+H13+H12+H11</f>
        <v>9521639579</v>
      </c>
      <c r="I14" s="12">
        <f t="shared" si="1"/>
        <v>0.31640055942003542</v>
      </c>
      <c r="J14" s="8"/>
    </row>
    <row r="15" spans="1:13" ht="35.25" customHeight="1" x14ac:dyDescent="0.2">
      <c r="A15" s="32" t="s">
        <v>1</v>
      </c>
      <c r="B15" s="32"/>
      <c r="C15" s="29">
        <f>+C10+C14</f>
        <v>79911053066</v>
      </c>
      <c r="D15" s="29">
        <f>+D10+D14</f>
        <v>77127130873</v>
      </c>
      <c r="E15" s="22">
        <f t="shared" si="2"/>
        <v>0.96516223868679707</v>
      </c>
      <c r="F15" s="29">
        <f>+F10+F14</f>
        <v>77127130873</v>
      </c>
      <c r="G15" s="24">
        <f t="shared" si="0"/>
        <v>0.96516223868679707</v>
      </c>
      <c r="H15" s="29">
        <f>+H10+H14</f>
        <v>23282205505</v>
      </c>
      <c r="I15" s="13">
        <f t="shared" si="1"/>
        <v>0.30186790616310133</v>
      </c>
      <c r="J15" s="8"/>
    </row>
    <row r="16" spans="1:13" ht="35.25" customHeight="1" x14ac:dyDescent="0.2">
      <c r="A16" s="10">
        <v>6219</v>
      </c>
      <c r="B16" s="5" t="s">
        <v>14</v>
      </c>
      <c r="C16" s="27">
        <v>21764235934</v>
      </c>
      <c r="D16" s="27">
        <v>21277241192</v>
      </c>
      <c r="E16" s="20">
        <f t="shared" si="2"/>
        <v>0.97762408276234414</v>
      </c>
      <c r="F16" s="27">
        <v>21277241192</v>
      </c>
      <c r="G16" s="20">
        <f t="shared" si="0"/>
        <v>0.97762408276234414</v>
      </c>
      <c r="H16" s="27">
        <v>11790949182</v>
      </c>
      <c r="I16" s="7">
        <f t="shared" si="1"/>
        <v>0.55415780060966091</v>
      </c>
      <c r="J16" s="8"/>
    </row>
    <row r="17" spans="1:10" ht="35.25" customHeight="1" x14ac:dyDescent="0.2">
      <c r="A17" s="10">
        <v>1044</v>
      </c>
      <c r="B17" s="5" t="s">
        <v>15</v>
      </c>
      <c r="C17" s="27">
        <f>65219479000+6803040488</f>
        <v>72022519488</v>
      </c>
      <c r="D17" s="27">
        <v>70143573207</v>
      </c>
      <c r="E17" s="20">
        <f t="shared" si="2"/>
        <v>0.97391168353513291</v>
      </c>
      <c r="F17" s="27">
        <v>70143573207</v>
      </c>
      <c r="G17" s="20">
        <f t="shared" si="0"/>
        <v>0.97391168353513291</v>
      </c>
      <c r="H17" s="27">
        <v>6932999168</v>
      </c>
      <c r="I17" s="7">
        <f t="shared" si="1"/>
        <v>9.8840119643464633E-2</v>
      </c>
      <c r="J17" s="8" t="s">
        <v>25</v>
      </c>
    </row>
    <row r="18" spans="1:10" ht="35.25" customHeight="1" x14ac:dyDescent="0.2">
      <c r="A18" s="10">
        <v>7132</v>
      </c>
      <c r="B18" s="5" t="s">
        <v>16</v>
      </c>
      <c r="C18" s="27">
        <v>26380650000</v>
      </c>
      <c r="D18" s="27">
        <v>26376267168</v>
      </c>
      <c r="E18" s="20">
        <f t="shared" si="2"/>
        <v>0.99983386186466217</v>
      </c>
      <c r="F18" s="27">
        <v>26376267168</v>
      </c>
      <c r="G18" s="20">
        <f>+F18/C18</f>
        <v>0.99983386186466217</v>
      </c>
      <c r="H18" s="27">
        <v>15893556891</v>
      </c>
      <c r="I18" s="7">
        <f t="shared" si="1"/>
        <v>0.60257036334096026</v>
      </c>
      <c r="J18" s="8"/>
    </row>
    <row r="19" spans="1:10" ht="35.25" customHeight="1" x14ac:dyDescent="0.2">
      <c r="A19" s="10">
        <v>1032</v>
      </c>
      <c r="B19" s="5" t="s">
        <v>17</v>
      </c>
      <c r="C19" s="27">
        <v>151870633891</v>
      </c>
      <c r="D19" s="27">
        <v>148730892695</v>
      </c>
      <c r="E19" s="20">
        <f t="shared" si="2"/>
        <v>0.979326212608993</v>
      </c>
      <c r="F19" s="27">
        <v>148730892695</v>
      </c>
      <c r="G19" s="20">
        <f t="shared" si="0"/>
        <v>0.979326212608993</v>
      </c>
      <c r="H19" s="27">
        <v>46156929226</v>
      </c>
      <c r="I19" s="7">
        <f t="shared" si="1"/>
        <v>0.31033854762543017</v>
      </c>
      <c r="J19" s="8" t="s">
        <v>24</v>
      </c>
    </row>
    <row r="20" spans="1:10" ht="30" customHeight="1" x14ac:dyDescent="0.2">
      <c r="A20" s="33" t="s">
        <v>29</v>
      </c>
      <c r="B20" s="33"/>
      <c r="C20" s="28">
        <f>SUM(C16:C19)</f>
        <v>272038039313</v>
      </c>
      <c r="D20" s="28">
        <f>SUM(D16:D19)</f>
        <v>266527974262</v>
      </c>
      <c r="E20" s="21">
        <f>+D20/C20</f>
        <v>0.97974524053726086</v>
      </c>
      <c r="F20" s="28">
        <f>SUM(F16:F19)</f>
        <v>266527974262</v>
      </c>
      <c r="G20" s="21">
        <f t="shared" si="0"/>
        <v>0.97974524053726086</v>
      </c>
      <c r="H20" s="28">
        <f>SUM(H16:H19)</f>
        <v>80774434467</v>
      </c>
      <c r="I20" s="12">
        <f t="shared" si="1"/>
        <v>0.30306175061233093</v>
      </c>
      <c r="J20" s="8"/>
    </row>
    <row r="21" spans="1:10" ht="12" customHeight="1" x14ac:dyDescent="0.2">
      <c r="A21" s="14"/>
      <c r="B21" s="15"/>
      <c r="C21" s="30"/>
      <c r="I21" s="17"/>
    </row>
    <row r="22" spans="1:10" ht="26.25" customHeight="1" x14ac:dyDescent="0.2">
      <c r="A22" s="32" t="s">
        <v>10</v>
      </c>
      <c r="B22" s="32"/>
      <c r="C22" s="29">
        <f>+C15+C20</f>
        <v>351949092379</v>
      </c>
      <c r="D22" s="29">
        <f>+D15+D20</f>
        <v>343655105135</v>
      </c>
      <c r="E22" s="24">
        <f>+D22/C22</f>
        <v>0.97643412804977903</v>
      </c>
      <c r="F22" s="29">
        <f>+F15+F20</f>
        <v>343655105135</v>
      </c>
      <c r="G22" s="24">
        <f>F22/C22</f>
        <v>0.97643412804977903</v>
      </c>
      <c r="H22" s="29">
        <f>+H15+H20</f>
        <v>104056639972</v>
      </c>
      <c r="I22" s="13">
        <f>+H22/F22</f>
        <v>0.30279381396392419</v>
      </c>
    </row>
    <row r="23" spans="1:10" ht="18.75" customHeight="1" x14ac:dyDescent="0.2">
      <c r="A23" s="2" t="s">
        <v>30</v>
      </c>
      <c r="I23" s="18"/>
    </row>
  </sheetData>
  <autoFilter ref="A5:M20">
    <filterColumn colId="0" showButton="0"/>
  </autoFilter>
  <mergeCells count="9">
    <mergeCell ref="A15:B15"/>
    <mergeCell ref="A20:B20"/>
    <mergeCell ref="A22:B22"/>
    <mergeCell ref="A1:I1"/>
    <mergeCell ref="A2:I2"/>
    <mergeCell ref="A3:I3"/>
    <mergeCell ref="A5:B5"/>
    <mergeCell ref="A10:B10"/>
    <mergeCell ref="A14:B14"/>
  </mergeCells>
  <pageMargins left="0.70866141732283472" right="0.70866141732283472" top="0.74803149606299213" bottom="0.74803149606299213" header="0.31496062992125984" footer="0.31496062992125984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BMT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Nicol Angely Andrade Parada</cp:lastModifiedBy>
  <cp:lastPrinted>2017-12-27T16:33:45Z</cp:lastPrinted>
  <dcterms:created xsi:type="dcterms:W3CDTF">2015-10-06T19:48:57Z</dcterms:created>
  <dcterms:modified xsi:type="dcterms:W3CDTF">2018-02-01T19:21:03Z</dcterms:modified>
</cp:coreProperties>
</file>